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varnavip\OneDrive - Lloyd's\Desktop\"/>
    </mc:Choice>
  </mc:AlternateContent>
  <xr:revisionPtr revIDLastSave="0" documentId="13_ncr:1_{AC285947-4FEC-490C-9EBF-B56AF1D59234}" xr6:coauthVersionLast="44" xr6:coauthVersionMax="44" xr10:uidLastSave="{00000000-0000-0000-0000-000000000000}"/>
  <bookViews>
    <workbookView xWindow="-225" yWindow="-16320" windowWidth="29040" windowHeight="15840" xr2:uid="{6545B356-73D2-4DCA-9341-602FC2B8D0CF}"/>
  </bookViews>
  <sheets>
    <sheet name="Cover Sheet" sheetId="2" r:id="rId1"/>
    <sheet name="Capital Reassessment Example" sheetId="1" r:id="rId2"/>
  </sheets>
  <definedNames>
    <definedName name="_xlnm.Print_Area" localSheetId="1">'Capital Reassessment Example'!$A$1:$G$69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1" i="1" l="1"/>
  <c r="C32" i="1" s="1"/>
  <c r="D33" i="1" s="1"/>
  <c r="C30" i="1"/>
  <c r="D27" i="1" l="1"/>
  <c r="D19" i="1" l="1"/>
  <c r="C34" i="1"/>
  <c r="C35" i="1" l="1"/>
  <c r="D35" i="1" s="1"/>
  <c r="D37" i="1" s="1"/>
  <c r="D38" i="1" s="1"/>
  <c r="D41" i="1"/>
  <c r="C39" i="1"/>
  <c r="D36" i="1"/>
  <c r="C44" i="1" l="1"/>
  <c r="D26" i="1"/>
  <c r="D25" i="1"/>
  <c r="D28" i="1" s="1"/>
  <c r="D29" i="1" l="1"/>
  <c r="C40" i="1" l="1"/>
  <c r="D40" i="1" s="1"/>
  <c r="D42" i="1" s="1"/>
  <c r="D43" i="1" s="1"/>
  <c r="D44" i="1" l="1"/>
  <c r="D45" i="1" s="1"/>
  <c r="D46" i="1" l="1"/>
  <c r="D47" i="1" s="1"/>
</calcChain>
</file>

<file path=xl/sharedStrings.xml><?xml version="1.0" encoding="utf-8"?>
<sst xmlns="http://schemas.openxmlformats.org/spreadsheetml/2006/main" count="116" uniqueCount="111">
  <si>
    <t>Less CPG Agreed RICB</t>
  </si>
  <si>
    <t>Revised uSCR</t>
  </si>
  <si>
    <t>Calculation Details</t>
  </si>
  <si>
    <t>Data Source</t>
  </si>
  <si>
    <t>FX Factor</t>
  </si>
  <si>
    <t>Latest CPG letter</t>
  </si>
  <si>
    <t>USD Movement</t>
  </si>
  <si>
    <t>Percentage of USD Losses in SBM</t>
  </si>
  <si>
    <t>Loading feedback documents</t>
  </si>
  <si>
    <t>Final uSCR for next QCT</t>
  </si>
  <si>
    <t>Economic Capital Uplift</t>
  </si>
  <si>
    <t>Economic Capital Assessment</t>
  </si>
  <si>
    <t>Final uSCR for next QCT * 35%</t>
  </si>
  <si>
    <t>Lloyd's Council</t>
  </si>
  <si>
    <t>Final uSCR for next QCT + ECU</t>
  </si>
  <si>
    <t>uSCR prior to % loads</t>
  </si>
  <si>
    <t>uSCR prior to % loads + New SII, NSL, CL</t>
  </si>
  <si>
    <t>QSR RICB Impact</t>
  </si>
  <si>
    <t>Data Item</t>
  </si>
  <si>
    <t>Main Value</t>
  </si>
  <si>
    <t>Sub Value</t>
  </si>
  <si>
    <t>Modelled RICB impact projected Q4</t>
  </si>
  <si>
    <t>Modelled RICB impact projected Q4 Rebased</t>
  </si>
  <si>
    <t>Latest QSR, Form 002, line 94 total (but divided by 135% to remove the ECU impact)</t>
  </si>
  <si>
    <t>New RICB Adjustment Total</t>
  </si>
  <si>
    <t>QCT FX Adjustment</t>
  </si>
  <si>
    <t>Modelled RICB impact projected Q4 Rebased - QSR RICB Impact</t>
  </si>
  <si>
    <t>New RICB Adjustment Total - CPG Agreed RICB</t>
  </si>
  <si>
    <t>Modelled Risk Margin (RiM) projected Q4</t>
  </si>
  <si>
    <t>Modelled RiM projected Q4 Rebased</t>
  </si>
  <si>
    <t>LCR Form 312, Column P Total</t>
  </si>
  <si>
    <t xml:space="preserve">QSR RiM </t>
  </si>
  <si>
    <t>Latest QSR, Form 210, line 13 total</t>
  </si>
  <si>
    <t>QCT RiM Adjustment</t>
  </si>
  <si>
    <t xml:space="preserve">Modelled RiM projected Q4 Rebased - QSR RiM </t>
  </si>
  <si>
    <t>QSR Form 002 line 94 total / 135%</t>
  </si>
  <si>
    <t>Further Notes</t>
  </si>
  <si>
    <t>Loadings may be added or removed throughout the year for various reasons, new CPG letters will be sent to inform syndicates of the change and so the QCT calculation remains unaffected.</t>
  </si>
  <si>
    <r>
      <t>Quarterly QMR Bulletin, period end USD value on the 'Rates of Exchange' table</t>
    </r>
    <r>
      <rPr>
        <vertAlign val="superscript"/>
        <sz val="11"/>
        <color theme="1"/>
        <rFont val="Calibri"/>
        <family val="2"/>
        <scheme val="minor"/>
      </rPr>
      <t xml:space="preserve"> (2)</t>
    </r>
  </si>
  <si>
    <r>
      <t>CPG Agreed uSCR</t>
    </r>
    <r>
      <rPr>
        <b/>
        <vertAlign val="superscript"/>
        <sz val="11"/>
        <color theme="1"/>
        <rFont val="Calibri"/>
        <family val="2"/>
        <scheme val="minor"/>
      </rPr>
      <t xml:space="preserve"> (1)</t>
    </r>
  </si>
  <si>
    <t>CPG Agreed uSCR + QCT FX Adjustment + QCT RICB Adjustment + QCT RiM Adjustment + Previous CPG Loadings</t>
  </si>
  <si>
    <t>QSR to LCR Disparity:</t>
  </si>
  <si>
    <t>Process Variations:</t>
  </si>
  <si>
    <t>Capital Notification:</t>
  </si>
  <si>
    <t>USD Losses in SBM:</t>
  </si>
  <si>
    <t>Modelled RICB Impact in Q4 * FX Factor</t>
  </si>
  <si>
    <t>CPG letters will be sent out in the event of loading or adjustment change or following the approval of a full LCR resubmission, plus the full mid-year CIL reassessment as normal.</t>
  </si>
  <si>
    <t>FX DATA INPUTS</t>
  </si>
  <si>
    <t>LATEST CPG LETTER DATA INPUTS</t>
  </si>
  <si>
    <t>Agreed RICB</t>
  </si>
  <si>
    <r>
      <t>Latest LCR form 570 Col I total</t>
    </r>
    <r>
      <rPr>
        <vertAlign val="superscript"/>
        <sz val="11"/>
        <color theme="1"/>
        <rFont val="Calibri"/>
        <family val="2"/>
        <scheme val="minor"/>
      </rPr>
      <t xml:space="preserve"> (4)</t>
    </r>
  </si>
  <si>
    <t>QUARTERLY CORRIDOR TEST &amp; MID-YEAR COMING INTO LINE CAPITAL RECALCULATION EXAMPLE</t>
  </si>
  <si>
    <t>The Member Modelling software allows members to view their latest ECA requirement, including the results of the syndicate calculation outlined above.</t>
  </si>
  <si>
    <t>The QCT member statements will reflect the results of the calculation outlined above at the member level only.</t>
  </si>
  <si>
    <r>
      <rPr>
        <b/>
        <sz val="11"/>
        <color theme="1"/>
        <rFont val="Calibri"/>
        <family val="2"/>
        <scheme val="minor"/>
      </rPr>
      <t xml:space="preserve">(2) </t>
    </r>
    <r>
      <rPr>
        <sz val="11"/>
        <color theme="1"/>
        <rFont val="Calibri"/>
        <family val="2"/>
        <scheme val="minor"/>
      </rPr>
      <t xml:space="preserve">The only variation to this element of the calculation is for any March (or post) LCR resubmissions, where the Q2 FX rate is replaced by the Q4 FX rate. </t>
    </r>
  </si>
  <si>
    <r>
      <t>Agreed uSCR</t>
    </r>
    <r>
      <rPr>
        <vertAlign val="superscript"/>
        <sz val="11"/>
        <color rgb="FF0070C0"/>
        <rFont val="Calibri"/>
        <family val="2"/>
        <scheme val="minor"/>
      </rPr>
      <t xml:space="preserve">  (1)</t>
    </r>
  </si>
  <si>
    <r>
      <t>Modelled RICB Impact projected Q4</t>
    </r>
    <r>
      <rPr>
        <vertAlign val="superscript"/>
        <sz val="11"/>
        <color rgb="FF0070C0"/>
        <rFont val="Calibri"/>
        <family val="2"/>
        <scheme val="minor"/>
      </rPr>
      <t xml:space="preserve"> (4)</t>
    </r>
  </si>
  <si>
    <r>
      <t>Estimated USD Losses %</t>
    </r>
    <r>
      <rPr>
        <vertAlign val="superscript"/>
        <sz val="11"/>
        <color rgb="FF0070C0"/>
        <rFont val="Calibri"/>
        <family val="2"/>
        <scheme val="minor"/>
      </rPr>
      <t xml:space="preserve"> (3)</t>
    </r>
  </si>
  <si>
    <t>COMPLETE THE YELLOW DATA CELLS BELOW TO UPDATE THE CAPITAL RECALCULATION EXAMPLE</t>
  </si>
  <si>
    <t>(Q2 FX rate - Latest FX rate) / Latest FX rate</t>
  </si>
  <si>
    <t>CAPITAL SETTING METHOD</t>
  </si>
  <si>
    <t>Admin</t>
  </si>
  <si>
    <t>Capital Type</t>
  </si>
  <si>
    <t>LCR</t>
  </si>
  <si>
    <t>RICB Impact as per QSR</t>
  </si>
  <si>
    <t>Re-apply SII, NSL, CL % loads</t>
  </si>
  <si>
    <t>QSR/ASR DATA INPUTS</t>
  </si>
  <si>
    <t xml:space="preserve">1 + USD movement * USD % of Losses in SBM </t>
  </si>
  <si>
    <t>Total Loadings (exc adjustments &amp; % loads)</t>
  </si>
  <si>
    <t>Less Loadings</t>
  </si>
  <si>
    <t>Less % Loads</t>
  </si>
  <si>
    <t>All adjustments remain part of the SCR and are converted accordingly.</t>
  </si>
  <si>
    <t>QCT RICB Movement</t>
  </si>
  <si>
    <t>uSCR prior to % loads * load %</t>
  </si>
  <si>
    <t>LCR by default, select LSM if applicable</t>
  </si>
  <si>
    <t>Any % Loadings (SII/Controls)</t>
  </si>
  <si>
    <r>
      <rPr>
        <b/>
        <sz val="11"/>
        <color theme="1"/>
        <rFont val="Calibri"/>
        <family val="2"/>
        <scheme val="minor"/>
      </rPr>
      <t>(3)</t>
    </r>
    <r>
      <rPr>
        <sz val="11"/>
        <color theme="1"/>
        <rFont val="Calibri"/>
        <family val="2"/>
        <scheme val="minor"/>
      </rPr>
      <t xml:space="preserve"> Lloyd's uses a USD losses % to provide an approximate value to rebase all agents on a consistent basis, it may not be 100% consistent with the syndicate's latest view, but it is part of an approximate calculation which does not need to be exact.  The Lloyd's generated percentages will be made available 35 days after quarter end via the member modeller software on the syndicate analysis page.</t>
    </r>
  </si>
  <si>
    <t xml:space="preserve">Includes SII &amp; Control loads (CL).  </t>
  </si>
  <si>
    <t>Data Validation is performed such that: LCR 570 col D Total = Q2 QSR 002 line 94, to ensure they are the same, as per LCR 570 instructions (majority of agents pass this). If there is a disparity, then the MRC SCR analyst enquires with the agent, and they advise which return (LCR 570 or QSR 002) is correct. An edit may then made accordingly to enable the correct/appropriate calculation, but the default position will be to use the QSR data will be used without validation, also it is imperative agents allocate the RICB to the correct year of account otherwise members may be disadvantaged.</t>
  </si>
  <si>
    <t>Calculation Specific Notes</t>
  </si>
  <si>
    <t>LSM</t>
  </si>
  <si>
    <t>Last Updated:</t>
  </si>
  <si>
    <t>Purpose:</t>
  </si>
  <si>
    <t>Change Control:</t>
  </si>
  <si>
    <t>Caveats:</t>
  </si>
  <si>
    <t xml:space="preserve">This is a syndicate level assessment and does not provide member level impacts.  </t>
  </si>
  <si>
    <t xml:space="preserve">Managing Agents are advised to view the results of any outputs of the spreadsheet as purely indicative. </t>
  </si>
  <si>
    <t>2022-July:  1st version</t>
  </si>
  <si>
    <t>Quarterly Corridor Test (QCT) Adjustments Estimation Template</t>
  </si>
  <si>
    <t>Queries:</t>
  </si>
  <si>
    <t>Please email kevin.barnes@lloyds.com with any queries on this template.</t>
  </si>
  <si>
    <t>The official member level impact of the QCT adjustments will be reflected in the member statements released 35 days after each quarter end.</t>
  </si>
  <si>
    <t>Post Removal of the Economic Capital Uplift</t>
  </si>
  <si>
    <t>That percentage split of USD comes from the premium data and Lloyd's Catastrophe Modelling (LCM) exposures held in the Lloyd's internal model. The premium data is made up of the latest SBF premium for the proposed year of account plus the premium data from the QMB for the previous 5 years of account, any prior year of account are held at the last QMB update.  Lloyd's apply their loss ratios to this premium to generate losses by Risk Group YoA and Currency.  The latest percentage used is available form the Member Modelling Software, see the 'Syndicate' section.</t>
  </si>
  <si>
    <t>For the Q4 QCT process the RiM reassessment is turned off, because the QSR data is not comparable to LCR. The value in the LCR remains relevant for capital setting, but please set the RiM inputs to zero in the above template for the Q4 QCT.</t>
  </si>
  <si>
    <t>Based on the losses across all years of account in the SB), but adjusted for the movement in the FX rate</t>
  </si>
  <si>
    <t>Can be obtained from the Member Modelling Software, all other data sources are listed below</t>
  </si>
  <si>
    <t>Modelled RiM projected Q4 * FX Factor (Syndicates on LSM will be zero FX impact)</t>
  </si>
  <si>
    <t>RiM adjustments are not included for Q4 QCT, as there is a disparity in valuation periods (LCR= 1/1 PY, but QSR=1/10 CY)</t>
  </si>
  <si>
    <r>
      <t>Lloyd's Syndicate Benchmark Model (SBM) stored at the rate of the CPG agreed SCR.  Available from Member Modeller</t>
    </r>
    <r>
      <rPr>
        <vertAlign val="superscript"/>
        <sz val="11"/>
        <color theme="1"/>
        <rFont val="Calibri"/>
        <family val="2"/>
        <scheme val="minor"/>
      </rPr>
      <t>(3)</t>
    </r>
  </si>
  <si>
    <r>
      <t xml:space="preserve">This spreadsheet is designed to aid managing agents to </t>
    </r>
    <r>
      <rPr>
        <b/>
        <sz val="12"/>
        <color theme="1"/>
        <rFont val="Calibri"/>
        <family val="2"/>
        <scheme val="minor"/>
      </rPr>
      <t>estimate</t>
    </r>
    <r>
      <rPr>
        <sz val="12"/>
        <color theme="1"/>
        <rFont val="Calibri"/>
        <family val="2"/>
        <scheme val="minor"/>
      </rPr>
      <t xml:space="preserve"> the impact of the central adjustments that will be applied to </t>
    </r>
    <r>
      <rPr>
        <b/>
        <sz val="12"/>
        <color theme="1"/>
        <rFont val="Calibri"/>
        <family val="2"/>
        <scheme val="minor"/>
      </rPr>
      <t>syndicate</t>
    </r>
    <r>
      <rPr>
        <sz val="12"/>
        <color theme="1"/>
        <rFont val="Calibri"/>
        <family val="2"/>
        <scheme val="minor"/>
      </rPr>
      <t xml:space="preserve"> capital requirements each quarter. </t>
    </r>
  </si>
  <si>
    <t>If reviewing as a March resubmission this will be the Q4 FX rate</t>
  </si>
  <si>
    <t xml:space="preserve">Latest Quarter End USD FX Rate </t>
  </si>
  <si>
    <r>
      <rPr>
        <b/>
        <sz val="11"/>
        <color theme="1"/>
        <rFont val="Calibri"/>
        <family val="2"/>
        <scheme val="minor"/>
      </rPr>
      <t>(1)</t>
    </r>
    <r>
      <rPr>
        <sz val="11"/>
        <color theme="1"/>
        <rFont val="Calibri"/>
        <family val="2"/>
        <scheme val="minor"/>
      </rPr>
      <t xml:space="preserve"> As noted form the latest received CPG letter.  </t>
    </r>
  </si>
  <si>
    <r>
      <t xml:space="preserve">Submitted USD FX Rate from LCR </t>
    </r>
    <r>
      <rPr>
        <vertAlign val="superscript"/>
        <sz val="11"/>
        <color rgb="FF0070C0"/>
        <rFont val="Calibri"/>
        <family val="2"/>
        <scheme val="minor"/>
      </rPr>
      <t>(2)</t>
    </r>
  </si>
  <si>
    <t>For the Mid-Year Coming Into Line (CIL) process, the ASR replaces the QSR and the Q4 FX rate is used not the Q1 FX rate.  The remainder of the calculation is the same unless an LCR resubmission is made in March, then the FX, RIM &amp; RICB calculations should be  turned off by setting all elements to zero, because the March LCR data is the latest position for mid-year CIL only.</t>
  </si>
  <si>
    <t>2022-November:  2nd version (note updates)</t>
  </si>
  <si>
    <t>LATEST LCR/LSM DATA INPUTS</t>
  </si>
  <si>
    <r>
      <t>Risk Margin</t>
    </r>
    <r>
      <rPr>
        <vertAlign val="superscript"/>
        <sz val="11"/>
        <color rgb="FF0070C0"/>
        <rFont val="Calibri"/>
        <family val="2"/>
        <scheme val="minor"/>
      </rPr>
      <t xml:space="preserve"> (5)</t>
    </r>
  </si>
  <si>
    <r>
      <rPr>
        <b/>
        <sz val="11"/>
        <color theme="1"/>
        <rFont val="Calibri"/>
        <family val="2"/>
        <scheme val="minor"/>
      </rPr>
      <t>(5)</t>
    </r>
    <r>
      <rPr>
        <sz val="11"/>
        <color theme="1"/>
        <rFont val="Calibri"/>
        <family val="2"/>
        <scheme val="minor"/>
      </rPr>
      <t xml:space="preserve"> This value is taken from the latest QSR form 210 line 13 total.  Set risk margin inputs to zero when analysing the Q4 QCT process as it is not adjusted.</t>
    </r>
  </si>
  <si>
    <r>
      <rPr>
        <b/>
        <sz val="11"/>
        <color theme="1"/>
        <rFont val="Calibri"/>
        <family val="2"/>
        <scheme val="minor"/>
      </rPr>
      <t>(4)</t>
    </r>
    <r>
      <rPr>
        <sz val="11"/>
        <color theme="1"/>
        <rFont val="Calibri"/>
        <family val="2"/>
        <scheme val="minor"/>
      </rPr>
      <t xml:space="preserve"> If you answered 'No' to the question 3 on form 570 of the LCR then this element turns off (full question is: Have you modelled reinsurance premium according to the most recent technical provisions guidance which requires all legally obliged reinsurance premium to be included in the opening balance sheet?).  If you are an LSM set syndicate, then the input here should be the same as the one in the LSM submission.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</si>
</sst>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_-;\-* #,##0.0_-;_-* &quot;-&quot;??_-;_-@_-"/>
    <numFmt numFmtId="165" formatCode="0.000%"/>
    <numFmt numFmtId="166" formatCode="0.00000000000000%"/>
    <numFmt numFmtId="167" formatCode="0.00000000000000000%"/>
    <numFmt numFmtId="168" formatCode="0.000000000000000%"/>
    <numFmt numFmtId="169" formatCode="0.0%"/>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color rgb="FF0070C0"/>
      <name val="Calibri"/>
      <family val="2"/>
      <scheme val="minor"/>
    </font>
    <font>
      <vertAlign val="superscript"/>
      <sz val="11"/>
      <color theme="1"/>
      <name val="Calibri"/>
      <family val="2"/>
      <scheme val="minor"/>
    </font>
    <font>
      <b/>
      <sz val="12"/>
      <color theme="0"/>
      <name val="Arial Black"/>
      <family val="2"/>
    </font>
    <font>
      <b/>
      <vertAlign val="superscript"/>
      <sz val="11"/>
      <color theme="1"/>
      <name val="Calibri"/>
      <family val="2"/>
      <scheme val="minor"/>
    </font>
    <font>
      <b/>
      <sz val="16"/>
      <color theme="1"/>
      <name val="Calibri"/>
      <family val="2"/>
      <scheme val="minor"/>
    </font>
    <font>
      <b/>
      <u/>
      <sz val="14"/>
      <color theme="1"/>
      <name val="Calibri"/>
      <family val="2"/>
      <scheme val="minor"/>
    </font>
    <font>
      <b/>
      <sz val="12"/>
      <color theme="1"/>
      <name val="Calibri"/>
      <family val="2"/>
      <scheme val="minor"/>
    </font>
    <font>
      <sz val="11"/>
      <color rgb="FF0070C0"/>
      <name val="Calibri"/>
      <family val="2"/>
      <scheme val="minor"/>
    </font>
    <font>
      <vertAlign val="superscript"/>
      <sz val="11"/>
      <color rgb="FF0070C0"/>
      <name val="Calibri"/>
      <family val="2"/>
      <scheme val="minor"/>
    </font>
    <font>
      <i/>
      <sz val="11"/>
      <color rgb="FFFF0000"/>
      <name val="Calibri"/>
      <family val="2"/>
      <scheme val="minor"/>
    </font>
    <font>
      <sz val="12"/>
      <color theme="1"/>
      <name val="Calibri"/>
      <family val="2"/>
      <scheme val="minor"/>
    </font>
    <font>
      <b/>
      <sz val="26"/>
      <color theme="4" tint="-0.249977111117893"/>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theme="6"/>
        <bgColor indexed="64"/>
      </patternFill>
    </fill>
    <fill>
      <patternFill patternType="solid">
        <fgColor theme="4"/>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FFFF00"/>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0" fillId="7" borderId="0" xfId="0" applyFill="1"/>
    <xf numFmtId="164" fontId="0" fillId="7" borderId="0" xfId="1" applyNumberFormat="1" applyFont="1" applyFill="1"/>
    <xf numFmtId="0" fontId="7" fillId="8" borderId="1" xfId="0" applyFont="1" applyFill="1" applyBorder="1"/>
    <xf numFmtId="0" fontId="7" fillId="8" borderId="2" xfId="0" applyFont="1" applyFill="1" applyBorder="1"/>
    <xf numFmtId="164" fontId="7" fillId="8" borderId="2" xfId="1" applyNumberFormat="1" applyFont="1" applyFill="1" applyBorder="1"/>
    <xf numFmtId="0" fontId="7" fillId="8" borderId="3" xfId="0" applyFont="1" applyFill="1" applyBorder="1"/>
    <xf numFmtId="0" fontId="0" fillId="0" borderId="9" xfId="0" applyFill="1" applyBorder="1" applyAlignment="1">
      <alignment vertical="center"/>
    </xf>
    <xf numFmtId="0" fontId="0" fillId="0" borderId="5" xfId="0" applyFill="1" applyBorder="1" applyAlignment="1">
      <alignment vertical="center"/>
    </xf>
    <xf numFmtId="0" fontId="0" fillId="7" borderId="0" xfId="0" applyFill="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0" fontId="0" fillId="0" borderId="6"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10" fontId="0" fillId="0" borderId="11" xfId="2" applyNumberFormat="1" applyFont="1" applyFill="1" applyBorder="1" applyAlignment="1">
      <alignment vertical="center"/>
    </xf>
    <xf numFmtId="164" fontId="0" fillId="0" borderId="11" xfId="1" applyNumberFormat="1" applyFont="1" applyFill="1" applyBorder="1" applyAlignment="1">
      <alignment vertical="center"/>
    </xf>
    <xf numFmtId="10" fontId="0" fillId="0" borderId="11" xfId="0" applyNumberFormat="1" applyFill="1" applyBorder="1" applyAlignment="1">
      <alignment vertical="center"/>
    </xf>
    <xf numFmtId="0" fontId="0" fillId="3" borderId="10" xfId="0" applyFill="1" applyBorder="1" applyAlignment="1">
      <alignment vertical="center"/>
    </xf>
    <xf numFmtId="0" fontId="0" fillId="3" borderId="11" xfId="0" applyFill="1" applyBorder="1" applyAlignment="1">
      <alignment vertical="center"/>
    </xf>
    <xf numFmtId="9" fontId="0" fillId="0" borderId="11" xfId="2" applyFont="1" applyFill="1" applyBorder="1" applyAlignment="1">
      <alignment horizontal="right" vertical="center"/>
    </xf>
    <xf numFmtId="9" fontId="0" fillId="0" borderId="11" xfId="0" applyNumberFormat="1" applyFill="1" applyBorder="1" applyAlignment="1">
      <alignment vertical="center"/>
    </xf>
    <xf numFmtId="0" fontId="2" fillId="5" borderId="12" xfId="0" applyFont="1" applyFill="1" applyBorder="1" applyAlignment="1">
      <alignment vertical="center"/>
    </xf>
    <xf numFmtId="0" fontId="2" fillId="5" borderId="13" xfId="0" applyFont="1" applyFill="1" applyBorder="1" applyAlignment="1">
      <alignment vertical="center"/>
    </xf>
    <xf numFmtId="0" fontId="0" fillId="0" borderId="13" xfId="0" applyFill="1" applyBorder="1" applyAlignment="1">
      <alignment vertical="center"/>
    </xf>
    <xf numFmtId="0" fontId="0" fillId="0" borderId="7" xfId="0" applyFill="1" applyBorder="1" applyAlignment="1">
      <alignment vertical="center"/>
    </xf>
    <xf numFmtId="0" fontId="4" fillId="6" borderId="8" xfId="0" applyFont="1" applyFill="1" applyBorder="1" applyAlignment="1">
      <alignment vertical="center"/>
    </xf>
    <xf numFmtId="0" fontId="4" fillId="6" borderId="9" xfId="0" applyFont="1" applyFill="1" applyBorder="1" applyAlignment="1">
      <alignment vertical="center"/>
    </xf>
    <xf numFmtId="0" fontId="4" fillId="4" borderId="10" xfId="0" applyFont="1" applyFill="1" applyBorder="1" applyAlignment="1">
      <alignment vertical="center"/>
    </xf>
    <xf numFmtId="0" fontId="4" fillId="4" borderId="11" xfId="0" applyFont="1" applyFill="1" applyBorder="1" applyAlignment="1">
      <alignment vertical="center"/>
    </xf>
    <xf numFmtId="0" fontId="0" fillId="9" borderId="4" xfId="0" applyFill="1" applyBorder="1"/>
    <xf numFmtId="164" fontId="0" fillId="9" borderId="4" xfId="1" applyNumberFormat="1" applyFont="1" applyFill="1" applyBorder="1"/>
    <xf numFmtId="0" fontId="0" fillId="9" borderId="15" xfId="0" applyFill="1" applyBorder="1"/>
    <xf numFmtId="0" fontId="5" fillId="9" borderId="16" xfId="0" applyFont="1" applyFill="1" applyBorder="1"/>
    <xf numFmtId="0" fontId="0" fillId="9" borderId="0" xfId="0" applyFill="1" applyBorder="1"/>
    <xf numFmtId="164" fontId="0" fillId="9" borderId="0" xfId="1" applyNumberFormat="1" applyFont="1" applyFill="1" applyBorder="1"/>
    <xf numFmtId="0" fontId="0" fillId="9" borderId="17" xfId="0" applyFill="1" applyBorder="1"/>
    <xf numFmtId="0" fontId="9" fillId="9" borderId="21" xfId="0" applyFont="1" applyFill="1" applyBorder="1" applyAlignment="1">
      <alignment vertical="center"/>
    </xf>
    <xf numFmtId="0" fontId="9" fillId="9" borderId="22" xfId="0" applyFont="1" applyFill="1" applyBorder="1" applyAlignment="1">
      <alignment vertical="center"/>
    </xf>
    <xf numFmtId="164" fontId="9" fillId="9" borderId="23" xfId="1" applyNumberFormat="1" applyFont="1" applyFill="1" applyBorder="1" applyAlignment="1">
      <alignment vertical="center"/>
    </xf>
    <xf numFmtId="0" fontId="0" fillId="9" borderId="23" xfId="0" applyFill="1" applyBorder="1" applyAlignment="1">
      <alignment vertical="center"/>
    </xf>
    <xf numFmtId="0" fontId="10" fillId="9" borderId="14" xfId="0" applyFont="1" applyFill="1" applyBorder="1" applyAlignment="1">
      <alignment horizontal="center"/>
    </xf>
    <xf numFmtId="164" fontId="0" fillId="7" borderId="0" xfId="1" applyNumberFormat="1" applyFont="1" applyFill="1" applyAlignment="1">
      <alignment vertical="center"/>
    </xf>
    <xf numFmtId="0" fontId="11" fillId="9" borderId="14" xfId="0" applyFont="1" applyFill="1" applyBorder="1" applyAlignment="1">
      <alignment vertical="center"/>
    </xf>
    <xf numFmtId="0" fontId="0" fillId="9" borderId="15" xfId="0" applyFill="1" applyBorder="1" applyAlignment="1">
      <alignment vertical="center"/>
    </xf>
    <xf numFmtId="0" fontId="12" fillId="9" borderId="16" xfId="0" applyFont="1" applyFill="1" applyBorder="1" applyAlignment="1">
      <alignment vertical="center"/>
    </xf>
    <xf numFmtId="0" fontId="11" fillId="9" borderId="16" xfId="0" applyFont="1" applyFill="1" applyBorder="1" applyAlignment="1">
      <alignment vertical="center"/>
    </xf>
    <xf numFmtId="0" fontId="0" fillId="9" borderId="17" xfId="0" applyFill="1" applyBorder="1" applyAlignment="1">
      <alignment vertical="center"/>
    </xf>
    <xf numFmtId="0" fontId="12" fillId="9" borderId="18" xfId="0" applyFont="1" applyFill="1" applyBorder="1" applyAlignment="1">
      <alignment vertical="center"/>
    </xf>
    <xf numFmtId="164" fontId="14" fillId="7" borderId="0" xfId="1" applyNumberFormat="1" applyFont="1" applyFill="1" applyAlignment="1">
      <alignment vertical="center"/>
    </xf>
    <xf numFmtId="43" fontId="0" fillId="2" borderId="11" xfId="1" applyNumberFormat="1" applyFont="1" applyFill="1" applyBorder="1" applyAlignment="1">
      <alignment vertical="center"/>
    </xf>
    <xf numFmtId="43" fontId="4" fillId="6" borderId="9" xfId="1" applyNumberFormat="1" applyFont="1" applyFill="1" applyBorder="1" applyAlignment="1">
      <alignment vertical="center"/>
    </xf>
    <xf numFmtId="43" fontId="0" fillId="0" borderId="11" xfId="1" applyNumberFormat="1" applyFont="1" applyFill="1" applyBorder="1" applyAlignment="1">
      <alignment vertical="center"/>
    </xf>
    <xf numFmtId="43" fontId="3" fillId="0" borderId="11" xfId="1" applyNumberFormat="1" applyFont="1" applyFill="1" applyBorder="1" applyAlignment="1">
      <alignment vertical="center"/>
    </xf>
    <xf numFmtId="0" fontId="0" fillId="10" borderId="25" xfId="0" applyFill="1" applyBorder="1" applyAlignment="1">
      <alignment horizontal="center" vertical="center"/>
    </xf>
    <xf numFmtId="43" fontId="4" fillId="4" borderId="11" xfId="1" applyNumberFormat="1" applyFont="1" applyFill="1" applyBorder="1" applyAlignment="1">
      <alignment vertical="center"/>
    </xf>
    <xf numFmtId="43" fontId="2" fillId="5" borderId="13" xfId="1" applyNumberFormat="1" applyFont="1" applyFill="1" applyBorder="1" applyAlignment="1">
      <alignment vertical="center"/>
    </xf>
    <xf numFmtId="43" fontId="0" fillId="0" borderId="11" xfId="1" applyFont="1" applyFill="1" applyBorder="1" applyAlignment="1">
      <alignment vertical="center"/>
    </xf>
    <xf numFmtId="43" fontId="0" fillId="2" borderId="11" xfId="1" applyFont="1" applyFill="1" applyBorder="1" applyAlignment="1">
      <alignment vertical="center"/>
    </xf>
    <xf numFmtId="43" fontId="0" fillId="3" borderId="11" xfId="1" applyFont="1" applyFill="1" applyBorder="1" applyAlignment="1">
      <alignment vertical="center"/>
    </xf>
    <xf numFmtId="165" fontId="0" fillId="0" borderId="11" xfId="2" applyNumberFormat="1" applyFont="1" applyFill="1" applyBorder="1" applyAlignment="1">
      <alignment vertical="center"/>
    </xf>
    <xf numFmtId="166" fontId="0" fillId="7" borderId="0" xfId="0" applyNumberFormat="1" applyFill="1" applyAlignment="1">
      <alignment vertical="center"/>
    </xf>
    <xf numFmtId="167" fontId="0" fillId="7" borderId="0" xfId="0" applyNumberFormat="1" applyFill="1" applyAlignment="1">
      <alignment vertical="center"/>
    </xf>
    <xf numFmtId="0" fontId="0" fillId="7" borderId="16" xfId="0" applyFill="1" applyBorder="1"/>
    <xf numFmtId="0" fontId="0" fillId="7" borderId="17" xfId="0" applyFill="1" applyBorder="1" applyAlignment="1">
      <alignment vertical="center"/>
    </xf>
    <xf numFmtId="0" fontId="0" fillId="7" borderId="18" xfId="0" applyFill="1" applyBorder="1" applyAlignment="1">
      <alignment vertical="center"/>
    </xf>
    <xf numFmtId="0" fontId="0" fillId="7" borderId="20" xfId="0" applyFill="1" applyBorder="1" applyAlignment="1">
      <alignment vertical="center"/>
    </xf>
    <xf numFmtId="0" fontId="0" fillId="7" borderId="21" xfId="0" applyFill="1" applyBorder="1"/>
    <xf numFmtId="0" fontId="0" fillId="7" borderId="23" xfId="0" applyFill="1" applyBorder="1" applyAlignment="1">
      <alignment vertical="center"/>
    </xf>
    <xf numFmtId="0" fontId="0" fillId="11" borderId="0" xfId="0" applyFill="1"/>
    <xf numFmtId="0" fontId="15" fillId="11" borderId="0" xfId="0" applyFont="1" applyFill="1"/>
    <xf numFmtId="0" fontId="11" fillId="9" borderId="26" xfId="0" applyFont="1" applyFill="1" applyBorder="1" applyAlignment="1">
      <alignment vertical="center"/>
    </xf>
    <xf numFmtId="14" fontId="15" fillId="9" borderId="26" xfId="0" applyNumberFormat="1" applyFont="1" applyFill="1" applyBorder="1" applyAlignment="1">
      <alignment horizontal="left" vertical="center"/>
    </xf>
    <xf numFmtId="0" fontId="15" fillId="9" borderId="26" xfId="0" applyFont="1" applyFill="1" applyBorder="1" applyAlignment="1">
      <alignment vertical="center"/>
    </xf>
    <xf numFmtId="0" fontId="15" fillId="9" borderId="26" xfId="0" applyFont="1" applyFill="1" applyBorder="1"/>
    <xf numFmtId="0" fontId="15" fillId="9" borderId="26" xfId="0" applyFont="1" applyFill="1" applyBorder="1" applyAlignment="1">
      <alignment vertical="center" wrapText="1"/>
    </xf>
    <xf numFmtId="0" fontId="16" fillId="11" borderId="0" xfId="0" applyFont="1" applyFill="1"/>
    <xf numFmtId="43" fontId="0" fillId="7" borderId="0" xfId="1" applyNumberFormat="1" applyFont="1" applyFill="1" applyAlignment="1">
      <alignment vertical="center"/>
    </xf>
    <xf numFmtId="168" fontId="0" fillId="7" borderId="0" xfId="0" applyNumberFormat="1" applyFill="1" applyAlignment="1">
      <alignment vertical="center"/>
    </xf>
    <xf numFmtId="9" fontId="0" fillId="12" borderId="24" xfId="2" applyFont="1" applyFill="1" applyBorder="1" applyAlignment="1">
      <alignment horizontal="center" vertical="center"/>
    </xf>
    <xf numFmtId="0" fontId="0" fillId="12" borderId="24" xfId="0" applyFill="1" applyBorder="1" applyAlignment="1">
      <alignment horizontal="center" vertical="center"/>
    </xf>
    <xf numFmtId="2" fontId="0" fillId="12" borderId="24" xfId="1" applyNumberFormat="1" applyFont="1" applyFill="1" applyBorder="1" applyAlignment="1">
      <alignment horizontal="center" vertical="center"/>
    </xf>
    <xf numFmtId="2" fontId="0" fillId="12" borderId="24" xfId="0" applyNumberFormat="1" applyFill="1" applyBorder="1" applyAlignment="1">
      <alignment horizontal="center" vertical="center"/>
    </xf>
    <xf numFmtId="2" fontId="0" fillId="12" borderId="27" xfId="0" applyNumberFormat="1" applyFill="1" applyBorder="1" applyAlignment="1">
      <alignment horizontal="center" vertical="center"/>
    </xf>
    <xf numFmtId="43" fontId="14" fillId="7" borderId="0" xfId="1" applyNumberFormat="1" applyFont="1" applyFill="1" applyAlignment="1">
      <alignment vertical="center"/>
    </xf>
    <xf numFmtId="10" fontId="0" fillId="0" borderId="11" xfId="2" applyNumberFormat="1" applyFont="1" applyBorder="1" applyAlignment="1">
      <alignment vertical="center"/>
    </xf>
    <xf numFmtId="169" fontId="0" fillId="12" borderId="24" xfId="2" applyNumberFormat="1" applyFont="1" applyFill="1" applyBorder="1" applyAlignment="1">
      <alignment horizontal="center" vertical="center"/>
    </xf>
    <xf numFmtId="0" fontId="0" fillId="9" borderId="18" xfId="0" applyFill="1" applyBorder="1" applyAlignment="1">
      <alignment horizontal="left" wrapText="1"/>
    </xf>
    <xf numFmtId="0" fontId="0" fillId="9" borderId="19" xfId="0" applyFill="1" applyBorder="1" applyAlignment="1">
      <alignment horizontal="left" wrapText="1"/>
    </xf>
    <xf numFmtId="0" fontId="0" fillId="9" borderId="20" xfId="0" applyFill="1" applyBorder="1" applyAlignment="1">
      <alignment horizontal="left" wrapText="1"/>
    </xf>
    <xf numFmtId="0" fontId="0" fillId="9" borderId="16" xfId="0" applyFill="1" applyBorder="1" applyAlignment="1">
      <alignment horizontal="left" wrapText="1"/>
    </xf>
    <xf numFmtId="0" fontId="0" fillId="9" borderId="0" xfId="0" applyFill="1" applyBorder="1" applyAlignment="1">
      <alignment horizontal="left" wrapText="1"/>
    </xf>
    <xf numFmtId="0" fontId="0" fillId="9" borderId="17" xfId="0" applyFill="1" applyBorder="1" applyAlignment="1">
      <alignment horizontal="left" wrapText="1"/>
    </xf>
    <xf numFmtId="0" fontId="5" fillId="9" borderId="16" xfId="0" applyFont="1" applyFill="1" applyBorder="1" applyAlignment="1">
      <alignment horizontal="left"/>
    </xf>
    <xf numFmtId="0" fontId="5" fillId="9" borderId="0" xfId="0" applyFont="1" applyFill="1" applyBorder="1" applyAlignment="1">
      <alignment horizontal="left"/>
    </xf>
    <xf numFmtId="0" fontId="5" fillId="9" borderId="17" xfId="0" applyFont="1" applyFill="1" applyBorder="1" applyAlignment="1">
      <alignment horizontal="left"/>
    </xf>
  </cellXfs>
  <cellStyles count="3">
    <cellStyle name="Comma" xfId="1" builtinId="3"/>
    <cellStyle name="Normal" xfId="0" builtinId="0"/>
    <cellStyle name="Percent" xfId="2" builtinId="5"/>
  </cellStyles>
  <dxfs count="3">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01E34-0493-43B0-81AD-DDB063697BAD}">
  <dimension ref="B1:C20"/>
  <sheetViews>
    <sheetView tabSelected="1" workbookViewId="0"/>
  </sheetViews>
  <sheetFormatPr defaultColWidth="58" defaultRowHeight="15" x14ac:dyDescent="0.25"/>
  <cols>
    <col min="1" max="1" width="2.7109375" style="69" customWidth="1"/>
    <col min="2" max="2" width="19.85546875" style="69" customWidth="1"/>
    <col min="3" max="3" width="114.85546875" style="69" customWidth="1"/>
    <col min="4" max="16384" width="58" style="69"/>
  </cols>
  <sheetData>
    <row r="1" spans="2:3" ht="9.75" customHeight="1" x14ac:dyDescent="0.25"/>
    <row r="2" spans="2:3" ht="33.75" x14ac:dyDescent="0.5">
      <c r="B2" s="76" t="s">
        <v>88</v>
      </c>
    </row>
    <row r="4" spans="2:3" ht="21" customHeight="1" x14ac:dyDescent="0.25">
      <c r="B4" s="71" t="s">
        <v>81</v>
      </c>
      <c r="C4" s="72">
        <v>44865</v>
      </c>
    </row>
    <row r="5" spans="2:3" ht="23.25" customHeight="1" x14ac:dyDescent="0.25">
      <c r="C5" s="70"/>
    </row>
    <row r="6" spans="2:3" ht="21" customHeight="1" x14ac:dyDescent="0.25">
      <c r="B6" s="71" t="s">
        <v>83</v>
      </c>
      <c r="C6" s="73" t="s">
        <v>106</v>
      </c>
    </row>
    <row r="7" spans="2:3" ht="19.5" customHeight="1" x14ac:dyDescent="0.25">
      <c r="C7" s="73" t="s">
        <v>87</v>
      </c>
    </row>
    <row r="8" spans="2:3" ht="19.5" customHeight="1" x14ac:dyDescent="0.25">
      <c r="C8" s="74"/>
    </row>
    <row r="9" spans="2:3" ht="19.5" customHeight="1" x14ac:dyDescent="0.25">
      <c r="C9" s="74"/>
    </row>
    <row r="10" spans="2:3" ht="19.5" customHeight="1" x14ac:dyDescent="0.25">
      <c r="C10" s="74"/>
    </row>
    <row r="11" spans="2:3" ht="19.5" customHeight="1" x14ac:dyDescent="0.25">
      <c r="C11" s="74"/>
    </row>
    <row r="12" spans="2:3" ht="19.5" customHeight="1" x14ac:dyDescent="0.25">
      <c r="C12" s="74"/>
    </row>
    <row r="13" spans="2:3" ht="15.75" x14ac:dyDescent="0.25">
      <c r="C13" s="70"/>
    </row>
    <row r="14" spans="2:3" ht="36" customHeight="1" x14ac:dyDescent="0.25">
      <c r="B14" s="71" t="s">
        <v>82</v>
      </c>
      <c r="C14" s="75" t="s">
        <v>100</v>
      </c>
    </row>
    <row r="15" spans="2:3" ht="15.75" x14ac:dyDescent="0.25">
      <c r="C15" s="70"/>
    </row>
    <row r="16" spans="2:3" ht="21" customHeight="1" x14ac:dyDescent="0.25">
      <c r="B16" s="71" t="s">
        <v>84</v>
      </c>
      <c r="C16" s="73" t="s">
        <v>85</v>
      </c>
    </row>
    <row r="17" spans="2:3" ht="21" customHeight="1" x14ac:dyDescent="0.25">
      <c r="C17" s="73" t="s">
        <v>86</v>
      </c>
    </row>
    <row r="18" spans="2:3" ht="36" customHeight="1" x14ac:dyDescent="0.25">
      <c r="C18" s="75" t="s">
        <v>91</v>
      </c>
    </row>
    <row r="20" spans="2:3" ht="21" customHeight="1" x14ac:dyDescent="0.25">
      <c r="B20" s="71" t="s">
        <v>89</v>
      </c>
      <c r="C20" s="73" t="s">
        <v>90</v>
      </c>
    </row>
  </sheetData>
  <pageMargins left="0.7" right="0.7" top="0.75" bottom="0.75" header="0.3" footer="0.3"/>
  <pageSetup paperSize="9" orientation="portrait" verticalDpi="0" r:id="rId1"/>
  <headerFooter>
    <oddFooter>&amp;C&amp;1#&amp;"Calibri"&amp;10&amp;K000000Classification: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DC724-F94D-4FC0-B208-4CC373D23D69}">
  <sheetPr>
    <pageSetUpPr fitToPage="1"/>
  </sheetPr>
  <dimension ref="B1:O69"/>
  <sheetViews>
    <sheetView zoomScaleNormal="100" workbookViewId="0"/>
  </sheetViews>
  <sheetFormatPr defaultRowHeight="15" x14ac:dyDescent="0.25"/>
  <cols>
    <col min="1" max="1" width="1.140625" style="1" customWidth="1"/>
    <col min="2" max="2" width="43.5703125" style="1" customWidth="1"/>
    <col min="3" max="3" width="21.5703125" style="1" customWidth="1"/>
    <col min="4" max="4" width="21.5703125" style="2" customWidth="1"/>
    <col min="5" max="5" width="99" style="1" bestFit="1" customWidth="1"/>
    <col min="6" max="6" width="106.28515625" style="1" customWidth="1"/>
    <col min="7" max="7" width="12" style="1" customWidth="1"/>
    <col min="8" max="13" width="9.140625" style="1"/>
    <col min="14" max="14" width="13.7109375" style="1" hidden="1" customWidth="1"/>
    <col min="15" max="15" width="0" style="1" hidden="1" customWidth="1"/>
    <col min="16" max="16384" width="9.140625" style="1"/>
  </cols>
  <sheetData>
    <row r="1" spans="2:15" ht="6" customHeight="1" thickBot="1" x14ac:dyDescent="0.3"/>
    <row r="2" spans="2:15" ht="27" customHeight="1" thickBot="1" x14ac:dyDescent="0.3">
      <c r="B2" s="37" t="s">
        <v>58</v>
      </c>
      <c r="C2" s="38"/>
      <c r="D2" s="39"/>
      <c r="E2" s="40"/>
    </row>
    <row r="3" spans="2:15" ht="6" customHeight="1" thickBot="1" x14ac:dyDescent="0.3"/>
    <row r="4" spans="2:15" s="9" customFormat="1" ht="15.75" customHeight="1" thickBot="1" x14ac:dyDescent="0.3">
      <c r="B4" s="43" t="s">
        <v>60</v>
      </c>
      <c r="C4" s="44"/>
      <c r="D4" s="42"/>
      <c r="N4" s="67" t="s">
        <v>61</v>
      </c>
      <c r="O4" s="68"/>
    </row>
    <row r="5" spans="2:15" s="9" customFormat="1" ht="15.75" customHeight="1" x14ac:dyDescent="0.25">
      <c r="B5" s="45" t="s">
        <v>74</v>
      </c>
      <c r="C5" s="80" t="s">
        <v>63</v>
      </c>
      <c r="D5" s="77"/>
      <c r="N5" s="63" t="s">
        <v>62</v>
      </c>
      <c r="O5" s="64" t="s">
        <v>63</v>
      </c>
    </row>
    <row r="6" spans="2:15" s="9" customFormat="1" ht="15.75" customHeight="1" thickBot="1" x14ac:dyDescent="0.3">
      <c r="B6" s="45" t="s">
        <v>57</v>
      </c>
      <c r="C6" s="86">
        <v>0</v>
      </c>
      <c r="D6" s="84" t="s">
        <v>96</v>
      </c>
      <c r="E6" s="78"/>
      <c r="N6" s="65"/>
      <c r="O6" s="66" t="s">
        <v>80</v>
      </c>
    </row>
    <row r="7" spans="2:15" s="9" customFormat="1" ht="15.75" customHeight="1" x14ac:dyDescent="0.25">
      <c r="B7" s="46" t="s">
        <v>47</v>
      </c>
      <c r="C7" s="47"/>
      <c r="D7" s="42"/>
    </row>
    <row r="8" spans="2:15" s="9" customFormat="1" ht="15.75" customHeight="1" x14ac:dyDescent="0.25">
      <c r="B8" s="45" t="s">
        <v>104</v>
      </c>
      <c r="C8" s="81">
        <v>1.21</v>
      </c>
      <c r="D8" s="84" t="s">
        <v>101</v>
      </c>
    </row>
    <row r="9" spans="2:15" s="9" customFormat="1" ht="15.75" customHeight="1" x14ac:dyDescent="0.25">
      <c r="B9" s="45" t="s">
        <v>102</v>
      </c>
      <c r="C9" s="81">
        <v>0</v>
      </c>
      <c r="D9" s="42"/>
    </row>
    <row r="10" spans="2:15" s="9" customFormat="1" ht="15.75" customHeight="1" x14ac:dyDescent="0.25">
      <c r="B10" s="46" t="s">
        <v>48</v>
      </c>
      <c r="C10" s="47"/>
      <c r="D10" s="42"/>
    </row>
    <row r="11" spans="2:15" s="9" customFormat="1" ht="15.75" customHeight="1" x14ac:dyDescent="0.25">
      <c r="B11" s="45" t="s">
        <v>55</v>
      </c>
      <c r="C11" s="81">
        <v>0</v>
      </c>
      <c r="D11" s="42"/>
    </row>
    <row r="12" spans="2:15" s="9" customFormat="1" ht="15.75" customHeight="1" x14ac:dyDescent="0.25">
      <c r="B12" s="45" t="s">
        <v>49</v>
      </c>
      <c r="C12" s="81">
        <v>0</v>
      </c>
      <c r="D12" s="42"/>
    </row>
    <row r="13" spans="2:15" s="9" customFormat="1" ht="15.75" customHeight="1" x14ac:dyDescent="0.25">
      <c r="B13" s="45" t="s">
        <v>68</v>
      </c>
      <c r="C13" s="81">
        <v>0</v>
      </c>
      <c r="D13" s="42"/>
      <c r="E13" s="61"/>
    </row>
    <row r="14" spans="2:15" s="9" customFormat="1" ht="15.75" customHeight="1" x14ac:dyDescent="0.25">
      <c r="B14" s="45" t="s">
        <v>75</v>
      </c>
      <c r="C14" s="79">
        <v>0</v>
      </c>
      <c r="D14" s="42"/>
      <c r="E14" s="62"/>
    </row>
    <row r="15" spans="2:15" s="9" customFormat="1" ht="15.75" customHeight="1" x14ac:dyDescent="0.25">
      <c r="B15" s="46" t="s">
        <v>107</v>
      </c>
      <c r="C15" s="47"/>
      <c r="D15" s="42"/>
    </row>
    <row r="16" spans="2:15" s="9" customFormat="1" ht="15.75" customHeight="1" x14ac:dyDescent="0.25">
      <c r="B16" s="45" t="s">
        <v>56</v>
      </c>
      <c r="C16" s="82">
        <v>0</v>
      </c>
      <c r="D16" s="42"/>
      <c r="E16" s="49"/>
    </row>
    <row r="17" spans="2:6" s="9" customFormat="1" ht="15.75" customHeight="1" x14ac:dyDescent="0.25">
      <c r="B17" s="45" t="s">
        <v>28</v>
      </c>
      <c r="C17" s="82">
        <v>0</v>
      </c>
    </row>
    <row r="18" spans="2:6" s="9" customFormat="1" ht="15.75" customHeight="1" thickBot="1" x14ac:dyDescent="0.3">
      <c r="B18" s="46" t="s">
        <v>66</v>
      </c>
      <c r="C18" s="47"/>
    </row>
    <row r="19" spans="2:6" s="9" customFormat="1" ht="15.75" customHeight="1" thickBot="1" x14ac:dyDescent="0.3">
      <c r="B19" s="45" t="s">
        <v>64</v>
      </c>
      <c r="C19" s="82">
        <v>0</v>
      </c>
      <c r="D19" s="54">
        <f>ROUND(C19/1.35,2)</f>
        <v>0</v>
      </c>
      <c r="E19" s="49" t="s">
        <v>92</v>
      </c>
    </row>
    <row r="20" spans="2:6" s="9" customFormat="1" ht="15.75" customHeight="1" thickBot="1" x14ac:dyDescent="0.3">
      <c r="B20" s="48" t="s">
        <v>108</v>
      </c>
      <c r="C20" s="83">
        <v>0</v>
      </c>
      <c r="D20" s="42"/>
    </row>
    <row r="21" spans="2:6" ht="9" customHeight="1" thickBot="1" x14ac:dyDescent="0.3"/>
    <row r="22" spans="2:6" s="9" customFormat="1" ht="27" customHeight="1" thickBot="1" x14ac:dyDescent="0.3">
      <c r="B22" s="37" t="s">
        <v>51</v>
      </c>
      <c r="C22" s="38"/>
      <c r="D22" s="39"/>
      <c r="E22" s="40"/>
    </row>
    <row r="23" spans="2:6" ht="7.5" customHeight="1" thickBot="1" x14ac:dyDescent="0.3"/>
    <row r="24" spans="2:6" ht="20.25" thickBot="1" x14ac:dyDescent="0.45">
      <c r="B24" s="3" t="s">
        <v>18</v>
      </c>
      <c r="C24" s="4" t="s">
        <v>20</v>
      </c>
      <c r="D24" s="5" t="s">
        <v>19</v>
      </c>
      <c r="E24" s="4" t="s">
        <v>2</v>
      </c>
      <c r="F24" s="6" t="s">
        <v>3</v>
      </c>
    </row>
    <row r="25" spans="2:6" s="9" customFormat="1" ht="20.25" customHeight="1" x14ac:dyDescent="0.25">
      <c r="B25" s="26" t="s">
        <v>39</v>
      </c>
      <c r="C25" s="27"/>
      <c r="D25" s="51">
        <f>$C$11</f>
        <v>0</v>
      </c>
      <c r="E25" s="7"/>
      <c r="F25" s="8" t="s">
        <v>5</v>
      </c>
    </row>
    <row r="26" spans="2:6" s="9" customFormat="1" ht="20.25" customHeight="1" x14ac:dyDescent="0.25">
      <c r="B26" s="10" t="s">
        <v>0</v>
      </c>
      <c r="C26" s="11"/>
      <c r="D26" s="53">
        <f>-$C$12</f>
        <v>0</v>
      </c>
      <c r="E26" s="11"/>
      <c r="F26" s="12" t="s">
        <v>5</v>
      </c>
    </row>
    <row r="27" spans="2:6" s="9" customFormat="1" ht="20.25" customHeight="1" x14ac:dyDescent="0.25">
      <c r="B27" s="10" t="s">
        <v>69</v>
      </c>
      <c r="C27" s="11"/>
      <c r="D27" s="53">
        <f>-$C$13</f>
        <v>0</v>
      </c>
      <c r="E27" s="11" t="s">
        <v>71</v>
      </c>
      <c r="F27" s="12" t="s">
        <v>5</v>
      </c>
    </row>
    <row r="28" spans="2:6" s="9" customFormat="1" ht="20.25" customHeight="1" x14ac:dyDescent="0.25">
      <c r="B28" s="10" t="s">
        <v>70</v>
      </c>
      <c r="C28" s="11"/>
      <c r="D28" s="53">
        <f>(($D$25/(1+$C$14))-$D$25)</f>
        <v>0</v>
      </c>
      <c r="E28" s="11" t="s">
        <v>77</v>
      </c>
      <c r="F28" s="12" t="s">
        <v>5</v>
      </c>
    </row>
    <row r="29" spans="2:6" s="9" customFormat="1" ht="20.25" customHeight="1" x14ac:dyDescent="0.25">
      <c r="B29" s="13" t="s">
        <v>1</v>
      </c>
      <c r="C29" s="14"/>
      <c r="D29" s="50">
        <f>ROUND(SUM(D25:D28),2)</f>
        <v>0</v>
      </c>
      <c r="E29" s="11"/>
      <c r="F29" s="12"/>
    </row>
    <row r="30" spans="2:6" s="9" customFormat="1" ht="20.25" customHeight="1" x14ac:dyDescent="0.25">
      <c r="B30" s="10" t="s">
        <v>6</v>
      </c>
      <c r="C30" s="60" t="str">
        <f>IFERROR(((C8-C9)/C9),"")</f>
        <v/>
      </c>
      <c r="D30" s="16"/>
      <c r="E30" s="11" t="s">
        <v>59</v>
      </c>
      <c r="F30" s="12" t="s">
        <v>38</v>
      </c>
    </row>
    <row r="31" spans="2:6" s="9" customFormat="1" ht="20.25" customHeight="1" x14ac:dyDescent="0.25">
      <c r="B31" s="10" t="s">
        <v>7</v>
      </c>
      <c r="C31" s="85" t="str">
        <f>IFERROR((($C$6*(1+$C$30))/((1-$C$6)+$C$6*(1+$C$30))),"")</f>
        <v/>
      </c>
      <c r="D31" s="16"/>
      <c r="E31" s="11" t="s">
        <v>95</v>
      </c>
      <c r="F31" s="12" t="s">
        <v>99</v>
      </c>
    </row>
    <row r="32" spans="2:6" s="9" customFormat="1" ht="20.25" customHeight="1" x14ac:dyDescent="0.25">
      <c r="B32" s="10" t="s">
        <v>4</v>
      </c>
      <c r="C32" s="15" t="str">
        <f>IFERROR(ROUND(1+C31*C30,6),"")</f>
        <v/>
      </c>
      <c r="D32" s="16"/>
      <c r="E32" s="11" t="s">
        <v>67</v>
      </c>
      <c r="F32" s="12"/>
    </row>
    <row r="33" spans="2:6" s="9" customFormat="1" ht="20.25" customHeight="1" x14ac:dyDescent="0.25">
      <c r="B33" s="13" t="s">
        <v>25</v>
      </c>
      <c r="C33" s="14"/>
      <c r="D33" s="50" t="str">
        <f>IFERROR((ROUND(D29*C32,2))-D29,"")</f>
        <v/>
      </c>
      <c r="E33" s="11"/>
      <c r="F33" s="12"/>
    </row>
    <row r="34" spans="2:6" s="9" customFormat="1" ht="20.25" customHeight="1" x14ac:dyDescent="0.25">
      <c r="B34" s="10" t="s">
        <v>21</v>
      </c>
      <c r="C34" s="52">
        <f>$C$16</f>
        <v>0</v>
      </c>
      <c r="D34" s="16"/>
      <c r="E34" s="11"/>
      <c r="F34" s="12" t="s">
        <v>50</v>
      </c>
    </row>
    <row r="35" spans="2:6" s="9" customFormat="1" ht="20.25" customHeight="1" x14ac:dyDescent="0.25">
      <c r="B35" s="10" t="s">
        <v>22</v>
      </c>
      <c r="C35" s="17" t="str">
        <f>$C$32</f>
        <v/>
      </c>
      <c r="D35" s="52" t="str">
        <f>IFERROR(ROUND(C34*C35,2),"")</f>
        <v/>
      </c>
      <c r="E35" s="11" t="s">
        <v>45</v>
      </c>
      <c r="F35" s="12"/>
    </row>
    <row r="36" spans="2:6" s="9" customFormat="1" ht="20.25" customHeight="1" x14ac:dyDescent="0.25">
      <c r="B36" s="10" t="s">
        <v>17</v>
      </c>
      <c r="C36" s="11"/>
      <c r="D36" s="52">
        <f>$D$19</f>
        <v>0</v>
      </c>
      <c r="E36" s="11" t="s">
        <v>35</v>
      </c>
      <c r="F36" s="12" t="s">
        <v>23</v>
      </c>
    </row>
    <row r="37" spans="2:6" s="9" customFormat="1" ht="20.25" customHeight="1" x14ac:dyDescent="0.25">
      <c r="B37" s="10" t="s">
        <v>24</v>
      </c>
      <c r="C37" s="11"/>
      <c r="D37" s="52" t="str">
        <f>IFERROR(D35-D36,"")</f>
        <v/>
      </c>
      <c r="E37" s="11" t="s">
        <v>26</v>
      </c>
      <c r="F37" s="12"/>
    </row>
    <row r="38" spans="2:6" s="9" customFormat="1" ht="20.25" customHeight="1" x14ac:dyDescent="0.25">
      <c r="B38" s="13" t="s">
        <v>72</v>
      </c>
      <c r="C38" s="14"/>
      <c r="D38" s="50" t="str">
        <f>IFERROR(ROUND(D37-(-D26),2),"")</f>
        <v/>
      </c>
      <c r="E38" s="11" t="s">
        <v>27</v>
      </c>
      <c r="F38" s="12"/>
    </row>
    <row r="39" spans="2:6" s="9" customFormat="1" ht="20.25" customHeight="1" x14ac:dyDescent="0.25">
      <c r="B39" s="10" t="s">
        <v>28</v>
      </c>
      <c r="C39" s="52">
        <f>$C$17</f>
        <v>0</v>
      </c>
      <c r="D39" s="16"/>
      <c r="E39" s="11"/>
      <c r="F39" s="12" t="s">
        <v>30</v>
      </c>
    </row>
    <row r="40" spans="2:6" s="9" customFormat="1" ht="20.25" customHeight="1" x14ac:dyDescent="0.25">
      <c r="B40" s="10" t="s">
        <v>29</v>
      </c>
      <c r="C40" s="17" t="str">
        <f>$C$32</f>
        <v/>
      </c>
      <c r="D40" s="57" t="str">
        <f>IFERROR(IF($C$5="SBM",$C$39,C39*C40),"")</f>
        <v/>
      </c>
      <c r="E40" s="11" t="s">
        <v>97</v>
      </c>
      <c r="F40" s="12"/>
    </row>
    <row r="41" spans="2:6" s="9" customFormat="1" ht="20.25" customHeight="1" x14ac:dyDescent="0.25">
      <c r="B41" s="10" t="s">
        <v>31</v>
      </c>
      <c r="C41" s="11"/>
      <c r="D41" s="57">
        <f>$C$20</f>
        <v>0</v>
      </c>
      <c r="E41" s="11"/>
      <c r="F41" s="12" t="s">
        <v>32</v>
      </c>
    </row>
    <row r="42" spans="2:6" s="9" customFormat="1" ht="20.25" customHeight="1" x14ac:dyDescent="0.25">
      <c r="B42" s="13" t="s">
        <v>33</v>
      </c>
      <c r="C42" s="14"/>
      <c r="D42" s="58" t="str">
        <f>IFERROR(ROUND(D40-D41,2),"")</f>
        <v/>
      </c>
      <c r="E42" s="11" t="s">
        <v>34</v>
      </c>
      <c r="F42" s="12" t="s">
        <v>98</v>
      </c>
    </row>
    <row r="43" spans="2:6" s="9" customFormat="1" ht="20.25" customHeight="1" x14ac:dyDescent="0.25">
      <c r="B43" s="18" t="s">
        <v>15</v>
      </c>
      <c r="C43" s="19"/>
      <c r="D43" s="59" t="str">
        <f>IFERROR(D25+D28+D33+D38+D42,"")</f>
        <v/>
      </c>
      <c r="E43" s="11" t="s">
        <v>40</v>
      </c>
      <c r="F43" s="12"/>
    </row>
    <row r="44" spans="2:6" s="9" customFormat="1" ht="20.25" customHeight="1" x14ac:dyDescent="0.25">
      <c r="B44" s="10" t="s">
        <v>65</v>
      </c>
      <c r="C44" s="20">
        <f>$C$14</f>
        <v>0</v>
      </c>
      <c r="D44" s="57" t="str">
        <f>IFERROR(ROUND(D43*C44,2),"")</f>
        <v/>
      </c>
      <c r="E44" s="11" t="s">
        <v>73</v>
      </c>
      <c r="F44" s="12" t="s">
        <v>8</v>
      </c>
    </row>
    <row r="45" spans="2:6" s="9" customFormat="1" ht="20.25" customHeight="1" x14ac:dyDescent="0.25">
      <c r="B45" s="28" t="s">
        <v>9</v>
      </c>
      <c r="C45" s="29"/>
      <c r="D45" s="55" t="str">
        <f>IFERROR(D43+D44,"")</f>
        <v/>
      </c>
      <c r="E45" s="11" t="s">
        <v>16</v>
      </c>
      <c r="F45" s="12"/>
    </row>
    <row r="46" spans="2:6" s="9" customFormat="1" ht="20.25" customHeight="1" x14ac:dyDescent="0.25">
      <c r="B46" s="10" t="s">
        <v>10</v>
      </c>
      <c r="C46" s="21">
        <v>0.35</v>
      </c>
      <c r="D46" s="52" t="str">
        <f>IFERROR(ROUND(D45*C46,2),"")</f>
        <v/>
      </c>
      <c r="E46" s="11" t="s">
        <v>12</v>
      </c>
      <c r="F46" s="12" t="s">
        <v>13</v>
      </c>
    </row>
    <row r="47" spans="2:6" s="9" customFormat="1" ht="20.25" customHeight="1" thickBot="1" x14ac:dyDescent="0.3">
      <c r="B47" s="22" t="s">
        <v>11</v>
      </c>
      <c r="C47" s="23"/>
      <c r="D47" s="56" t="str">
        <f>IFERROR(D45+D46,"")</f>
        <v/>
      </c>
      <c r="E47" s="24" t="s">
        <v>14</v>
      </c>
      <c r="F47" s="25"/>
    </row>
    <row r="49" spans="2:6" ht="15.75" thickBot="1" x14ac:dyDescent="0.3"/>
    <row r="50" spans="2:6" ht="18.75" x14ac:dyDescent="0.3">
      <c r="B50" s="41" t="s">
        <v>79</v>
      </c>
      <c r="C50" s="30"/>
      <c r="D50" s="31"/>
      <c r="E50" s="30"/>
      <c r="F50" s="32"/>
    </row>
    <row r="51" spans="2:6" x14ac:dyDescent="0.25">
      <c r="B51" s="90" t="s">
        <v>103</v>
      </c>
      <c r="C51" s="91"/>
      <c r="D51" s="91"/>
      <c r="E51" s="91"/>
      <c r="F51" s="92"/>
    </row>
    <row r="52" spans="2:6" x14ac:dyDescent="0.25">
      <c r="B52" s="90" t="s">
        <v>54</v>
      </c>
      <c r="C52" s="91"/>
      <c r="D52" s="91"/>
      <c r="E52" s="91"/>
      <c r="F52" s="92"/>
    </row>
    <row r="53" spans="2:6" ht="30.75" customHeight="1" x14ac:dyDescent="0.25">
      <c r="B53" s="90" t="s">
        <v>76</v>
      </c>
      <c r="C53" s="91"/>
      <c r="D53" s="91"/>
      <c r="E53" s="91"/>
      <c r="F53" s="92"/>
    </row>
    <row r="54" spans="2:6" ht="30.75" customHeight="1" x14ac:dyDescent="0.25">
      <c r="B54" s="90" t="s">
        <v>110</v>
      </c>
      <c r="C54" s="91"/>
      <c r="D54" s="91"/>
      <c r="E54" s="91"/>
      <c r="F54" s="92"/>
    </row>
    <row r="55" spans="2:6" ht="18" customHeight="1" thickBot="1" x14ac:dyDescent="0.3">
      <c r="B55" s="87" t="s">
        <v>109</v>
      </c>
      <c r="C55" s="88"/>
      <c r="D55" s="88"/>
      <c r="E55" s="88"/>
      <c r="F55" s="89"/>
    </row>
    <row r="56" spans="2:6" ht="15.75" thickBot="1" x14ac:dyDescent="0.3"/>
    <row r="57" spans="2:6" ht="18.75" x14ac:dyDescent="0.3">
      <c r="B57" s="41" t="s">
        <v>36</v>
      </c>
      <c r="C57" s="30"/>
      <c r="D57" s="31"/>
      <c r="E57" s="30"/>
      <c r="F57" s="32"/>
    </row>
    <row r="58" spans="2:6" x14ac:dyDescent="0.25">
      <c r="B58" s="33" t="s">
        <v>41</v>
      </c>
      <c r="C58" s="34"/>
      <c r="D58" s="35"/>
      <c r="E58" s="34"/>
      <c r="F58" s="36"/>
    </row>
    <row r="59" spans="2:6" ht="32.25" customHeight="1" x14ac:dyDescent="0.25">
      <c r="B59" s="90" t="s">
        <v>78</v>
      </c>
      <c r="C59" s="91"/>
      <c r="D59" s="91"/>
      <c r="E59" s="91"/>
      <c r="F59" s="92"/>
    </row>
    <row r="60" spans="2:6" x14ac:dyDescent="0.25">
      <c r="B60" s="93" t="s">
        <v>44</v>
      </c>
      <c r="C60" s="94"/>
      <c r="D60" s="94"/>
      <c r="E60" s="94"/>
      <c r="F60" s="95"/>
    </row>
    <row r="61" spans="2:6" ht="32.25" customHeight="1" x14ac:dyDescent="0.25">
      <c r="B61" s="90" t="s">
        <v>93</v>
      </c>
      <c r="C61" s="91"/>
      <c r="D61" s="91"/>
      <c r="E61" s="91"/>
      <c r="F61" s="92"/>
    </row>
    <row r="62" spans="2:6" x14ac:dyDescent="0.25">
      <c r="B62" s="33" t="s">
        <v>42</v>
      </c>
      <c r="C62" s="34"/>
      <c r="D62" s="35"/>
      <c r="E62" s="34"/>
      <c r="F62" s="36"/>
    </row>
    <row r="63" spans="2:6" x14ac:dyDescent="0.25">
      <c r="B63" s="90" t="s">
        <v>94</v>
      </c>
      <c r="C63" s="91"/>
      <c r="D63" s="91"/>
      <c r="E63" s="91"/>
      <c r="F63" s="92"/>
    </row>
    <row r="64" spans="2:6" x14ac:dyDescent="0.25">
      <c r="B64" s="90" t="s">
        <v>37</v>
      </c>
      <c r="C64" s="91"/>
      <c r="D64" s="91"/>
      <c r="E64" s="91"/>
      <c r="F64" s="92"/>
    </row>
    <row r="65" spans="2:6" ht="30" customHeight="1" x14ac:dyDescent="0.25">
      <c r="B65" s="90" t="s">
        <v>105</v>
      </c>
      <c r="C65" s="91"/>
      <c r="D65" s="91"/>
      <c r="E65" s="91"/>
      <c r="F65" s="92"/>
    </row>
    <row r="66" spans="2:6" x14ac:dyDescent="0.25">
      <c r="B66" s="93" t="s">
        <v>43</v>
      </c>
      <c r="C66" s="94"/>
      <c r="D66" s="94"/>
      <c r="E66" s="94"/>
      <c r="F66" s="95"/>
    </row>
    <row r="67" spans="2:6" x14ac:dyDescent="0.25">
      <c r="B67" s="90" t="s">
        <v>46</v>
      </c>
      <c r="C67" s="91"/>
      <c r="D67" s="91"/>
      <c r="E67" s="91"/>
      <c r="F67" s="92"/>
    </row>
    <row r="68" spans="2:6" x14ac:dyDescent="0.25">
      <c r="B68" s="90" t="s">
        <v>52</v>
      </c>
      <c r="C68" s="91"/>
      <c r="D68" s="91"/>
      <c r="E68" s="91"/>
      <c r="F68" s="92"/>
    </row>
    <row r="69" spans="2:6" ht="15.75" thickBot="1" x14ac:dyDescent="0.3">
      <c r="B69" s="87" t="s">
        <v>53</v>
      </c>
      <c r="C69" s="88"/>
      <c r="D69" s="88"/>
      <c r="E69" s="88"/>
      <c r="F69" s="89"/>
    </row>
  </sheetData>
  <mergeCells count="15">
    <mergeCell ref="B55:F55"/>
    <mergeCell ref="B53:F53"/>
    <mergeCell ref="B52:F52"/>
    <mergeCell ref="B51:F51"/>
    <mergeCell ref="B69:F69"/>
    <mergeCell ref="B68:F68"/>
    <mergeCell ref="B67:F67"/>
    <mergeCell ref="B66:F66"/>
    <mergeCell ref="B65:F65"/>
    <mergeCell ref="B64:F64"/>
    <mergeCell ref="B63:F63"/>
    <mergeCell ref="B59:F59"/>
    <mergeCell ref="B60:F60"/>
    <mergeCell ref="B61:F61"/>
    <mergeCell ref="B54:F54"/>
  </mergeCells>
  <conditionalFormatting sqref="D43:D50 D56:D58 D70:D1048576 D62 D22:D38">
    <cfRule type="cellIs" dxfId="2" priority="3" operator="lessThan">
      <formula>0</formula>
    </cfRule>
  </conditionalFormatting>
  <conditionalFormatting sqref="D39:D42">
    <cfRule type="cellIs" dxfId="1" priority="2" operator="lessThan">
      <formula>0</formula>
    </cfRule>
  </conditionalFormatting>
  <conditionalFormatting sqref="D2">
    <cfRule type="cellIs" dxfId="0" priority="1" operator="lessThan">
      <formula>0</formula>
    </cfRule>
  </conditionalFormatting>
  <dataValidations count="1">
    <dataValidation type="list" allowBlank="1" showInputMessage="1" showErrorMessage="1" sqref="C5" xr:uid="{7B5B2F87-5DA5-43AE-8650-6E3A27B5D0D3}">
      <formula1>$O$5:$O$6</formula1>
    </dataValidation>
  </dataValidations>
  <pageMargins left="0.70866141732283472" right="0.70866141732283472" top="0.74803149606299213" bottom="0.74803149606299213" header="0.31496062992125984" footer="0.31496062992125984"/>
  <pageSetup paperSize="9" scale="40" orientation="landscape" verticalDpi="0" r:id="rId1"/>
  <headerFooter>
    <oddFooter>&amp;C&amp;1#&amp;"Calibri"&amp;10&amp;K000000Classification: Confidential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Sheet</vt:lpstr>
      <vt:lpstr>Capital Reassessment Example</vt:lpstr>
      <vt:lpstr>'Capital Reassessment 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Kevin</dc:creator>
  <cp:lastModifiedBy>Varnavides, Philip</cp:lastModifiedBy>
  <dcterms:created xsi:type="dcterms:W3CDTF">2021-11-24T07:44:56Z</dcterms:created>
  <dcterms:modified xsi:type="dcterms:W3CDTF">2022-11-10T16:21:11Z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b4ac1b-ad46-41e5-bbef-cfcc59b99d32_Enabled">
    <vt:lpwstr>true</vt:lpwstr>
  </property>
  <property fmtid="{D5CDD505-2E9C-101B-9397-08002B2CF9AE}" pid="3" name="MSIP_Label_b3b4ac1b-ad46-41e5-bbef-cfcc59b99d32_SetDate">
    <vt:lpwstr>2022-11-10T16:21:11Z</vt:lpwstr>
  </property>
  <property fmtid="{D5CDD505-2E9C-101B-9397-08002B2CF9AE}" pid="4" name="MSIP_Label_b3b4ac1b-ad46-41e5-bbef-cfcc59b99d32_Method">
    <vt:lpwstr>Standard</vt:lpwstr>
  </property>
  <property fmtid="{D5CDD505-2E9C-101B-9397-08002B2CF9AE}" pid="5" name="MSIP_Label_b3b4ac1b-ad46-41e5-bbef-cfcc59b99d32_Name">
    <vt:lpwstr>b3b4ac1b-ad46-41e5-bbef-cfcc59b99d32</vt:lpwstr>
  </property>
  <property fmtid="{D5CDD505-2E9C-101B-9397-08002B2CF9AE}" pid="6" name="MSIP_Label_b3b4ac1b-ad46-41e5-bbef-cfcc59b99d32_SiteId">
    <vt:lpwstr>8df4b91e-bf72-411d-9902-5ecc8f1e6c11</vt:lpwstr>
  </property>
  <property fmtid="{D5CDD505-2E9C-101B-9397-08002B2CF9AE}" pid="7" name="MSIP_Label_b3b4ac1b-ad46-41e5-bbef-cfcc59b99d32_ActionId">
    <vt:lpwstr>53e41c4d-2eac-4279-96f0-9cc1326b5099</vt:lpwstr>
  </property>
  <property fmtid="{D5CDD505-2E9C-101B-9397-08002B2CF9AE}" pid="8" name="MSIP_Label_b3b4ac1b-ad46-41e5-bbef-cfcc59b99d32_ContentBits">
    <vt:lpwstr>2</vt:lpwstr>
  </property>
</Properties>
</file>